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1FC78A42-F18B-42A4-AFBA-D7E2BEDD5216}" xr6:coauthVersionLast="46" xr6:coauthVersionMax="46" xr10:uidLastSave="{00000000-0000-0000-0000-000000000000}"/>
  <bookViews>
    <workbookView xWindow="10044" yWindow="1812" windowWidth="23040" windowHeight="8964" tabRatio="536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J7" i="1" l="1"/>
  <c r="J6" i="1"/>
  <c r="E6" i="1"/>
  <c r="D10" i="1"/>
  <c r="D7" i="1"/>
  <c r="P7" i="1" s="1"/>
  <c r="S7" i="1"/>
  <c r="T7" i="1" s="1"/>
  <c r="S21" i="1"/>
  <c r="T21" i="1" s="1"/>
  <c r="P21" i="1"/>
  <c r="S20" i="1"/>
  <c r="T20" i="1" s="1"/>
  <c r="P20" i="1"/>
  <c r="F20" i="1"/>
  <c r="E20" i="1" s="1"/>
  <c r="D8" i="1"/>
  <c r="D9" i="1"/>
  <c r="D11" i="1"/>
  <c r="D12" i="1"/>
  <c r="I20" i="1" l="1"/>
  <c r="F28" i="1"/>
  <c r="I28" i="1" s="1"/>
  <c r="S29" i="1"/>
  <c r="T29" i="1" s="1"/>
  <c r="D29" i="1"/>
  <c r="P29" i="1" s="1"/>
  <c r="S28" i="1"/>
  <c r="T28" i="1" s="1"/>
  <c r="P28" i="1"/>
  <c r="F6" i="1"/>
  <c r="I6" i="1" s="1"/>
  <c r="S6" i="1"/>
  <c r="T6" i="1" s="1"/>
  <c r="P6" i="1"/>
  <c r="K20" i="1" l="1"/>
  <c r="J20" i="1"/>
  <c r="V20" i="1"/>
  <c r="F7" i="1"/>
  <c r="E7" i="1" s="1"/>
  <c r="K6" i="1"/>
  <c r="G7" i="1" s="1"/>
  <c r="V6" i="1"/>
  <c r="J28" i="1"/>
  <c r="F29" i="1" s="1"/>
  <c r="E29" i="1" s="1"/>
  <c r="K28" i="1"/>
  <c r="V28" i="1"/>
  <c r="E28" i="1"/>
  <c r="I7" i="1" l="1"/>
  <c r="O20" i="1"/>
  <c r="M20" i="1" s="1"/>
  <c r="O6" i="1"/>
  <c r="M6" i="1" s="1"/>
  <c r="I29" i="1"/>
  <c r="V29" i="1" s="1"/>
  <c r="O28" i="1"/>
  <c r="M28" i="1" s="1"/>
  <c r="G29" i="1"/>
  <c r="V7" i="1" l="1"/>
  <c r="F8" i="1"/>
  <c r="E8" i="1" s="1"/>
  <c r="K7" i="1"/>
  <c r="O7" i="1" s="1"/>
  <c r="M7" i="1" s="1"/>
  <c r="V21" i="1"/>
  <c r="K29" i="1"/>
  <c r="O29" i="1" s="1"/>
  <c r="M29" i="1" s="1"/>
  <c r="J29" i="1"/>
  <c r="G8" i="1" l="1"/>
  <c r="V22" i="1"/>
  <c r="O21" i="1"/>
  <c r="M21" i="1" s="1"/>
  <c r="I8" i="1"/>
  <c r="J8" i="1" s="1"/>
  <c r="V8" i="1" l="1"/>
  <c r="K8" i="1"/>
  <c r="G9" i="1" s="1"/>
  <c r="F9" i="1"/>
  <c r="E9" i="1" s="1"/>
  <c r="I9" i="1" l="1"/>
  <c r="J9" i="1" s="1"/>
  <c r="V9" i="1" l="1"/>
  <c r="F10" i="1"/>
  <c r="E10" i="1" s="1"/>
  <c r="K9" i="1"/>
  <c r="G10" i="1" s="1"/>
  <c r="I10" i="1" l="1"/>
  <c r="J10" i="1" s="1"/>
  <c r="V10" i="1" l="1"/>
  <c r="F11" i="1"/>
  <c r="E11" i="1" s="1"/>
  <c r="K10" i="1"/>
  <c r="G11" i="1" s="1"/>
  <c r="I11" i="1" l="1"/>
  <c r="J11" i="1" s="1"/>
  <c r="V11" i="1" l="1"/>
  <c r="K11" i="1"/>
  <c r="G12" i="1" s="1"/>
  <c r="F12" i="1"/>
  <c r="E12" i="1" s="1"/>
  <c r="I12" i="1" l="1"/>
  <c r="J12" i="1" s="1"/>
  <c r="V12" i="1" l="1"/>
  <c r="K12" i="1"/>
  <c r="V14" i="1" l="1"/>
</calcChain>
</file>

<file path=xl/sharedStrings.xml><?xml version="1.0" encoding="utf-8"?>
<sst xmlns="http://schemas.openxmlformats.org/spreadsheetml/2006/main" count="87" uniqueCount="32">
  <si>
    <t>Tramo</t>
  </si>
  <si>
    <t>Inicio</t>
  </si>
  <si>
    <t>Ct</t>
  </si>
  <si>
    <t>H</t>
  </si>
  <si>
    <t xml:space="preserve"> </t>
  </si>
  <si>
    <t>Largo</t>
  </si>
  <si>
    <t>Final</t>
  </si>
  <si>
    <t>i-%</t>
  </si>
  <si>
    <t>CUADRO DE CAMARAS</t>
  </si>
  <si>
    <t>Pendiente</t>
  </si>
  <si>
    <t>Tipo</t>
  </si>
  <si>
    <t>Camara</t>
  </si>
  <si>
    <t>CAMARA</t>
  </si>
  <si>
    <t>K</t>
  </si>
  <si>
    <t>HB</t>
  </si>
  <si>
    <t>HA</t>
  </si>
  <si>
    <t>HA(CH 0,25)</t>
  </si>
  <si>
    <t>HA(HC 1,1)</t>
  </si>
  <si>
    <t>tipo</t>
  </si>
  <si>
    <t>Cre</t>
  </si>
  <si>
    <t>Crs</t>
  </si>
  <si>
    <t>COMPRUEBA</t>
  </si>
  <si>
    <t>14-13</t>
  </si>
  <si>
    <t>1-2</t>
  </si>
  <si>
    <t>2-3</t>
  </si>
  <si>
    <t>3-4</t>
  </si>
  <si>
    <t>4-5</t>
  </si>
  <si>
    <t>5-6</t>
  </si>
  <si>
    <t>6-7</t>
  </si>
  <si>
    <t>7-8</t>
  </si>
  <si>
    <t>13-9</t>
  </si>
  <si>
    <t>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</si>
</sst>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1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49" fontId="0" fillId="0" borderId="0" xfId="0" applyNumberFormat="1"/>
    <xf numFmtId="0" fontId="1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0" fontId="0" fillId="0" borderId="0" xfId="1" applyNumberFormat="1" applyFont="1" applyAlignment="1">
      <alignment horizontal="center"/>
    </xf>
    <xf numFmtId="2" fontId="0" fillId="0" borderId="0" xfId="0" applyNumberFormat="1"/>
    <xf numFmtId="2" fontId="4" fillId="0" borderId="13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5" fillId="0" borderId="0" xfId="0" applyFont="1"/>
    <xf numFmtId="2" fontId="6" fillId="0" borderId="0" xfId="0" applyNumberFormat="1" applyFont="1" applyAlignment="1">
      <alignment horizontal="center" vertical="center"/>
    </xf>
    <xf numFmtId="2" fontId="6" fillId="4" borderId="0" xfId="0" applyNumberFormat="1" applyFont="1" applyFill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0" fillId="0" borderId="17" xfId="0" applyBorder="1"/>
    <xf numFmtId="2" fontId="0" fillId="0" borderId="17" xfId="0" applyNumberFormat="1" applyBorder="1" applyAlignment="1">
      <alignment horizontal="center"/>
    </xf>
    <xf numFmtId="2" fontId="9" fillId="0" borderId="17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7" xfId="0" applyFont="1" applyBorder="1"/>
    <xf numFmtId="0" fontId="0" fillId="0" borderId="11" xfId="0" applyFont="1" applyBorder="1"/>
    <xf numFmtId="0" fontId="0" fillId="0" borderId="6" xfId="0" applyFont="1" applyBorder="1"/>
    <xf numFmtId="49" fontId="0" fillId="0" borderId="12" xfId="0" applyNumberFormat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10" fontId="2" fillId="0" borderId="14" xfId="1" applyNumberFormat="1" applyFont="1" applyBorder="1" applyAlignment="1">
      <alignment horizontal="center"/>
    </xf>
    <xf numFmtId="2" fontId="4" fillId="0" borderId="17" xfId="0" applyNumberFormat="1" applyFont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9" fontId="0" fillId="0" borderId="0" xfId="1" applyFont="1"/>
    <xf numFmtId="9" fontId="0" fillId="0" borderId="1" xfId="1" applyFont="1" applyBorder="1" applyAlignment="1">
      <alignment horizontal="center"/>
    </xf>
    <xf numFmtId="9" fontId="1" fillId="0" borderId="1" xfId="1" applyFont="1" applyBorder="1" applyAlignment="1">
      <alignment horizontal="center"/>
    </xf>
    <xf numFmtId="2" fontId="4" fillId="0" borderId="1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30"/>
  <sheetViews>
    <sheetView showGridLines="0" tabSelected="1" zoomScale="110" zoomScaleNormal="110" workbookViewId="0">
      <selection activeCell="B2" sqref="B2:L12"/>
    </sheetView>
  </sheetViews>
  <sheetFormatPr baseColWidth="10" defaultColWidth="9.109375" defaultRowHeight="14.4" x14ac:dyDescent="0.3"/>
  <cols>
    <col min="1" max="1" width="1.88671875" customWidth="1"/>
    <col min="2" max="2" width="11" customWidth="1"/>
    <col min="3" max="3" width="9" bestFit="1" customWidth="1"/>
    <col min="4" max="4" width="7" bestFit="1" customWidth="1"/>
    <col min="5" max="5" width="7" customWidth="1"/>
    <col min="6" max="6" width="7" bestFit="1" customWidth="1"/>
    <col min="7" max="7" width="6.6640625" bestFit="1" customWidth="1"/>
    <col min="8" max="8" width="8" bestFit="1" customWidth="1"/>
    <col min="9" max="10" width="8" customWidth="1"/>
    <col min="11" max="11" width="6.6640625" bestFit="1" customWidth="1"/>
    <col min="12" max="12" width="12.33203125" bestFit="1" customWidth="1"/>
    <col min="13" max="13" width="9.88671875" hidden="1" customWidth="1"/>
    <col min="14" max="14" width="0" hidden="1" customWidth="1"/>
    <col min="15" max="15" width="12" hidden="1" customWidth="1"/>
    <col min="16" max="17" width="5.77734375" hidden="1" customWidth="1"/>
    <col min="18" max="18" width="5.33203125" hidden="1" customWidth="1"/>
    <col min="19" max="19" width="16" hidden="1" customWidth="1"/>
    <col min="20" max="20" width="13.6640625" hidden="1" customWidth="1"/>
    <col min="22" max="22" width="11.77734375" style="33" bestFit="1" customWidth="1"/>
  </cols>
  <sheetData>
    <row r="1" spans="2:22" ht="7.5" customHeight="1" thickBot="1" x14ac:dyDescent="0.35">
      <c r="H1" s="1"/>
      <c r="I1" s="1"/>
      <c r="J1" s="1"/>
    </row>
    <row r="2" spans="2:22" ht="34.200000000000003" thickBot="1" x14ac:dyDescent="0.7">
      <c r="B2" s="37" t="s">
        <v>8</v>
      </c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2:22" ht="16.2" thickBot="1" x14ac:dyDescent="0.35">
      <c r="D3" s="40" t="s">
        <v>1</v>
      </c>
      <c r="E3" s="41"/>
      <c r="F3" s="41"/>
      <c r="G3" s="42"/>
      <c r="H3" s="40" t="s">
        <v>6</v>
      </c>
      <c r="I3" s="41"/>
      <c r="J3" s="41"/>
      <c r="K3" s="42"/>
      <c r="L3" s="2" t="s">
        <v>9</v>
      </c>
      <c r="M3" s="12" t="s">
        <v>10</v>
      </c>
      <c r="O3" s="13"/>
      <c r="P3" s="13"/>
      <c r="Q3" s="13"/>
      <c r="R3" s="13"/>
      <c r="S3" s="13"/>
      <c r="T3" s="13"/>
      <c r="V3" s="35" t="s">
        <v>21</v>
      </c>
    </row>
    <row r="4" spans="2:22" ht="16.2" thickBot="1" x14ac:dyDescent="0.35">
      <c r="B4" s="2" t="s">
        <v>0</v>
      </c>
      <c r="C4" s="2" t="s">
        <v>5</v>
      </c>
      <c r="D4" s="2" t="s">
        <v>2</v>
      </c>
      <c r="E4" s="2" t="s">
        <v>19</v>
      </c>
      <c r="F4" s="2" t="s">
        <v>20</v>
      </c>
      <c r="G4" s="3" t="s">
        <v>3</v>
      </c>
      <c r="H4" s="2" t="s">
        <v>2</v>
      </c>
      <c r="I4" s="2" t="s">
        <v>19</v>
      </c>
      <c r="J4" s="2" t="s">
        <v>20</v>
      </c>
      <c r="K4" s="3" t="s">
        <v>3</v>
      </c>
      <c r="L4" s="4" t="s">
        <v>7</v>
      </c>
      <c r="M4" s="18" t="s">
        <v>11</v>
      </c>
      <c r="O4" s="16" t="s">
        <v>12</v>
      </c>
      <c r="P4" s="17" t="s">
        <v>13</v>
      </c>
      <c r="Q4" s="16" t="s">
        <v>14</v>
      </c>
      <c r="R4" s="16" t="s">
        <v>15</v>
      </c>
      <c r="S4" s="17" t="s">
        <v>16</v>
      </c>
      <c r="T4" s="17" t="s">
        <v>17</v>
      </c>
      <c r="V4" s="34"/>
    </row>
    <row r="5" spans="2:22" ht="7.5" customHeight="1" x14ac:dyDescent="0.3">
      <c r="B5" s="23"/>
      <c r="C5" s="24"/>
      <c r="D5" s="25" t="s">
        <v>4</v>
      </c>
      <c r="E5" s="26"/>
      <c r="F5" s="26"/>
      <c r="G5" s="24"/>
      <c r="H5" s="25"/>
      <c r="I5" s="26"/>
      <c r="J5" s="26"/>
      <c r="K5" s="24"/>
      <c r="L5" s="24"/>
      <c r="M5" s="19"/>
      <c r="O5" s="16" t="s">
        <v>18</v>
      </c>
      <c r="P5" s="17"/>
      <c r="Q5" s="16"/>
      <c r="R5" s="16"/>
      <c r="S5" s="17"/>
      <c r="T5" s="17"/>
      <c r="V5" s="34"/>
    </row>
    <row r="6" spans="2:22" ht="15" x14ac:dyDescent="0.3">
      <c r="B6" s="27" t="s">
        <v>23</v>
      </c>
      <c r="C6" s="28">
        <v>4.18</v>
      </c>
      <c r="D6" s="29">
        <v>113.81</v>
      </c>
      <c r="E6" s="21">
        <f>F6+0.02</f>
        <v>112.58</v>
      </c>
      <c r="F6" s="22">
        <f>D6-G6</f>
        <v>112.56</v>
      </c>
      <c r="G6" s="10">
        <v>1.25</v>
      </c>
      <c r="H6" s="11">
        <v>113.81</v>
      </c>
      <c r="I6" s="31">
        <f>F6-(C6*L6)</f>
        <v>112.4346</v>
      </c>
      <c r="J6" s="32">
        <f>I6-0.02</f>
        <v>112.41460000000001</v>
      </c>
      <c r="K6" s="10">
        <f>H6-I6</f>
        <v>1.3753999999999991</v>
      </c>
      <c r="L6" s="30">
        <v>0.03</v>
      </c>
      <c r="M6" s="20" t="str">
        <f t="shared" ref="M6:M7" si="0">O6</f>
        <v>a</v>
      </c>
      <c r="N6" s="9"/>
      <c r="O6" s="14" t="str">
        <f>+IF(K6&lt;Q6,"e",IF(F6&lt;R6,"b","a"))</f>
        <v>a</v>
      </c>
      <c r="P6" s="15">
        <f>+ROUND((C6-D6/1000)*0.1+D6/1000,2)</f>
        <v>0.52</v>
      </c>
      <c r="Q6" s="14">
        <v>0.9</v>
      </c>
      <c r="R6" s="14">
        <v>1.8</v>
      </c>
      <c r="S6" s="15">
        <f t="shared" ref="S6:S7" si="1">+R6+1.1-0.6</f>
        <v>2.3000000000000003</v>
      </c>
      <c r="T6" s="15">
        <f t="shared" ref="T6:T7" si="2">+S6+2-0.25</f>
        <v>4.0500000000000007</v>
      </c>
      <c r="V6" s="34">
        <f>(F6-I6)/C6</f>
        <v>2.999999999999978E-2</v>
      </c>
    </row>
    <row r="7" spans="2:22" ht="15" x14ac:dyDescent="0.3">
      <c r="B7" s="27" t="s">
        <v>24</v>
      </c>
      <c r="C7" s="28">
        <v>19.399999999999999</v>
      </c>
      <c r="D7" s="29">
        <f t="shared" ref="D7" si="3">H6</f>
        <v>113.81</v>
      </c>
      <c r="E7" s="21">
        <f t="shared" ref="E7:E12" si="4">F7+0.02</f>
        <v>112.4346</v>
      </c>
      <c r="F7" s="22">
        <f>J6</f>
        <v>112.41460000000001</v>
      </c>
      <c r="G7" s="10">
        <f t="shared" ref="G7" si="5">K6</f>
        <v>1.3753999999999991</v>
      </c>
      <c r="H7" s="11">
        <v>113.6</v>
      </c>
      <c r="I7" s="31">
        <f>F7-(C7*L7)</f>
        <v>112.2206</v>
      </c>
      <c r="J7" s="32">
        <f t="shared" ref="J7:J12" si="6">I7-0.02</f>
        <v>112.20060000000001</v>
      </c>
      <c r="K7" s="10">
        <f>H7-I7</f>
        <v>1.3793999999999897</v>
      </c>
      <c r="L7" s="30">
        <v>0.01</v>
      </c>
      <c r="M7" s="20" t="str">
        <f t="shared" si="0"/>
        <v>a</v>
      </c>
      <c r="N7" s="9"/>
      <c r="O7" s="14" t="str">
        <f>+IF(K7&lt;Q7,"e",IF(F7&lt;R7,"b","a"))</f>
        <v>a</v>
      </c>
      <c r="P7" s="15">
        <f>+ROUND((C7-D7/1000)*0.1+D7/1000,2)</f>
        <v>2.04</v>
      </c>
      <c r="Q7" s="14">
        <v>0.9</v>
      </c>
      <c r="R7" s="14">
        <v>1.8</v>
      </c>
      <c r="S7" s="15">
        <f t="shared" si="1"/>
        <v>2.3000000000000003</v>
      </c>
      <c r="T7" s="15">
        <f t="shared" si="2"/>
        <v>4.0500000000000007</v>
      </c>
      <c r="V7" s="34">
        <f>(F7-I7)/C7</f>
        <v>1.0000000000000136E-2</v>
      </c>
    </row>
    <row r="8" spans="2:22" ht="15" x14ac:dyDescent="0.3">
      <c r="B8" s="27" t="s">
        <v>25</v>
      </c>
      <c r="C8" s="28">
        <v>19.399999999999999</v>
      </c>
      <c r="D8" s="29">
        <f>H7</f>
        <v>113.6</v>
      </c>
      <c r="E8" s="21">
        <f t="shared" si="4"/>
        <v>112.2206</v>
      </c>
      <c r="F8" s="22">
        <f>J7</f>
        <v>112.20060000000001</v>
      </c>
      <c r="G8" s="10">
        <f>K7</f>
        <v>1.3793999999999897</v>
      </c>
      <c r="H8" s="11">
        <v>113.6</v>
      </c>
      <c r="I8" s="31">
        <f>F8-(C8*L8)</f>
        <v>112.00660000000001</v>
      </c>
      <c r="J8" s="32">
        <f t="shared" si="6"/>
        <v>111.98660000000001</v>
      </c>
      <c r="K8" s="10">
        <f t="shared" ref="K8:K13" si="7">H8-I8</f>
        <v>1.5933999999999884</v>
      </c>
      <c r="L8" s="30">
        <v>0.01</v>
      </c>
      <c r="M8" s="20"/>
      <c r="N8" s="9"/>
      <c r="O8" s="14"/>
      <c r="P8" s="15"/>
      <c r="Q8" s="14"/>
      <c r="R8" s="14"/>
      <c r="S8" s="15"/>
      <c r="T8" s="15"/>
      <c r="V8" s="34">
        <f>(F8-I8)/C8</f>
        <v>1.0000000000000136E-2</v>
      </c>
    </row>
    <row r="9" spans="2:22" ht="15" x14ac:dyDescent="0.3">
      <c r="B9" s="27" t="s">
        <v>26</v>
      </c>
      <c r="C9" s="28">
        <v>19.399999999999999</v>
      </c>
      <c r="D9" s="29">
        <f t="shared" ref="D9:D13" si="8">H8</f>
        <v>113.6</v>
      </c>
      <c r="E9" s="21">
        <f t="shared" si="4"/>
        <v>112.00660000000001</v>
      </c>
      <c r="F9" s="22">
        <f t="shared" ref="F9:F13" si="9">J8</f>
        <v>111.98660000000001</v>
      </c>
      <c r="G9" s="10">
        <f t="shared" ref="G9:G13" si="10">K8</f>
        <v>1.5933999999999884</v>
      </c>
      <c r="H9" s="11">
        <v>113.6</v>
      </c>
      <c r="I9" s="31">
        <f>F9-(C9*L9)</f>
        <v>111.79260000000001</v>
      </c>
      <c r="J9" s="32">
        <f t="shared" si="6"/>
        <v>111.77260000000001</v>
      </c>
      <c r="K9" s="10">
        <f t="shared" si="7"/>
        <v>1.807399999999987</v>
      </c>
      <c r="L9" s="30">
        <v>0.01</v>
      </c>
      <c r="M9" s="20"/>
      <c r="N9" s="9"/>
      <c r="O9" s="14"/>
      <c r="P9" s="15"/>
      <c r="Q9" s="14"/>
      <c r="R9" s="14"/>
      <c r="S9" s="15"/>
      <c r="T9" s="15"/>
      <c r="V9" s="34">
        <f>(F9-I9)/C9</f>
        <v>1.0000000000000136E-2</v>
      </c>
    </row>
    <row r="10" spans="2:22" ht="15" x14ac:dyDescent="0.3">
      <c r="B10" s="27" t="s">
        <v>27</v>
      </c>
      <c r="C10" s="28">
        <v>18.7</v>
      </c>
      <c r="D10" s="29">
        <f>H9</f>
        <v>113.6</v>
      </c>
      <c r="E10" s="21">
        <f t="shared" si="4"/>
        <v>111.79260000000001</v>
      </c>
      <c r="F10" s="22">
        <f t="shared" si="9"/>
        <v>111.77260000000001</v>
      </c>
      <c r="G10" s="10">
        <f t="shared" si="10"/>
        <v>1.807399999999987</v>
      </c>
      <c r="H10" s="11">
        <v>113.65</v>
      </c>
      <c r="I10" s="31">
        <f>F10-(C10*L10)</f>
        <v>111.58560000000001</v>
      </c>
      <c r="J10" s="32">
        <f t="shared" si="6"/>
        <v>111.56560000000002</v>
      </c>
      <c r="K10" s="10">
        <f t="shared" si="7"/>
        <v>2.064399999999992</v>
      </c>
      <c r="L10" s="30">
        <v>0.01</v>
      </c>
      <c r="M10" s="20"/>
      <c r="N10" s="9"/>
      <c r="O10" s="14"/>
      <c r="P10" s="15"/>
      <c r="Q10" s="14"/>
      <c r="R10" s="14"/>
      <c r="S10" s="15"/>
      <c r="T10" s="15"/>
      <c r="V10" s="34">
        <f>(F10-I10)/C10</f>
        <v>9.9999999999998736E-3</v>
      </c>
    </row>
    <row r="11" spans="2:22" ht="15" x14ac:dyDescent="0.3">
      <c r="B11" s="27" t="s">
        <v>28</v>
      </c>
      <c r="C11" s="28">
        <v>12.6</v>
      </c>
      <c r="D11" s="29">
        <f t="shared" si="8"/>
        <v>113.65</v>
      </c>
      <c r="E11" s="21">
        <f t="shared" si="4"/>
        <v>111.58560000000001</v>
      </c>
      <c r="F11" s="22">
        <f t="shared" si="9"/>
        <v>111.56560000000002</v>
      </c>
      <c r="G11" s="10">
        <f t="shared" si="10"/>
        <v>2.064399999999992</v>
      </c>
      <c r="H11" s="11">
        <v>112.1</v>
      </c>
      <c r="I11" s="31">
        <f>F11-(C11*L11)</f>
        <v>111.43960000000001</v>
      </c>
      <c r="J11" s="32">
        <f t="shared" si="6"/>
        <v>111.41960000000002</v>
      </c>
      <c r="K11" s="10">
        <f t="shared" si="7"/>
        <v>0.66039999999998145</v>
      </c>
      <c r="L11" s="30">
        <v>0.01</v>
      </c>
      <c r="M11" s="20"/>
      <c r="N11" s="9"/>
      <c r="O11" s="14"/>
      <c r="P11" s="15"/>
      <c r="Q11" s="14"/>
      <c r="R11" s="14"/>
      <c r="S11" s="15"/>
      <c r="T11" s="15"/>
      <c r="V11" s="34">
        <f>(F11-I11)/C11</f>
        <v>1.0000000000000378E-2</v>
      </c>
    </row>
    <row r="12" spans="2:22" ht="15" x14ac:dyDescent="0.3">
      <c r="B12" s="27" t="s">
        <v>29</v>
      </c>
      <c r="C12" s="28">
        <v>12.6</v>
      </c>
      <c r="D12" s="29">
        <f t="shared" si="8"/>
        <v>112.1</v>
      </c>
      <c r="E12" s="21">
        <f t="shared" si="4"/>
        <v>111.43960000000001</v>
      </c>
      <c r="F12" s="22">
        <f t="shared" si="9"/>
        <v>111.41960000000002</v>
      </c>
      <c r="G12" s="10">
        <f t="shared" si="10"/>
        <v>0.66039999999998145</v>
      </c>
      <c r="H12" s="11">
        <v>112.1</v>
      </c>
      <c r="I12" s="31">
        <f>F12-(C12*L12)</f>
        <v>111.29360000000001</v>
      </c>
      <c r="J12" s="32">
        <f t="shared" si="6"/>
        <v>111.27360000000002</v>
      </c>
      <c r="K12" s="36">
        <f t="shared" si="7"/>
        <v>0.80639999999998224</v>
      </c>
      <c r="L12" s="30">
        <v>0.01</v>
      </c>
      <c r="M12" s="20"/>
      <c r="N12" s="9"/>
      <c r="O12" s="14"/>
      <c r="P12" s="15"/>
      <c r="Q12" s="14"/>
      <c r="R12" s="14"/>
      <c r="S12" s="15"/>
      <c r="T12" s="15"/>
      <c r="V12" s="34">
        <f>(F12-I12)/C12</f>
        <v>1.0000000000000378E-2</v>
      </c>
    </row>
    <row r="13" spans="2:22" ht="15" x14ac:dyDescent="0.3">
      <c r="B13" s="27"/>
      <c r="C13" s="28"/>
      <c r="D13" s="29"/>
      <c r="E13" s="21"/>
      <c r="F13" s="22"/>
      <c r="G13" s="10"/>
      <c r="H13" s="11"/>
      <c r="I13" s="31"/>
      <c r="J13" s="32"/>
      <c r="K13" s="10"/>
      <c r="L13" s="30"/>
      <c r="M13" s="20"/>
      <c r="N13" s="9"/>
      <c r="O13" s="14"/>
      <c r="P13" s="15"/>
      <c r="Q13" s="14"/>
      <c r="R13" s="14"/>
      <c r="S13" s="15"/>
      <c r="T13" s="15"/>
      <c r="V13" s="34"/>
    </row>
    <row r="14" spans="2:22" ht="15" x14ac:dyDescent="0.3">
      <c r="B14" s="27"/>
      <c r="C14" s="28"/>
      <c r="D14" s="29"/>
      <c r="E14" s="21"/>
      <c r="F14" s="22"/>
      <c r="G14" s="36"/>
      <c r="H14" s="11"/>
      <c r="I14" s="31"/>
      <c r="J14" s="32"/>
      <c r="K14" s="10"/>
      <c r="L14" s="30"/>
      <c r="M14" s="20"/>
      <c r="N14" s="9"/>
      <c r="O14" s="14"/>
      <c r="P14" s="15"/>
      <c r="Q14" s="14"/>
      <c r="R14" s="14"/>
      <c r="S14" s="15"/>
      <c r="T14" s="15"/>
      <c r="V14" s="34" t="e">
        <f t="shared" ref="V14:V29" si="11">(F14-I14)/C14</f>
        <v>#DIV/0!</v>
      </c>
    </row>
    <row r="15" spans="2:22" ht="7.5" customHeight="1" thickBot="1" x14ac:dyDescent="0.35">
      <c r="H15" s="1"/>
      <c r="I15" s="1"/>
      <c r="J15" s="1"/>
      <c r="V15" s="34"/>
    </row>
    <row r="16" spans="2:22" ht="34.200000000000003" thickBot="1" x14ac:dyDescent="0.7">
      <c r="B16" s="37" t="s">
        <v>8</v>
      </c>
      <c r="C16" s="38"/>
      <c r="D16" s="38"/>
      <c r="E16" s="38"/>
      <c r="F16" s="38"/>
      <c r="G16" s="38"/>
      <c r="H16" s="38"/>
      <c r="I16" s="38"/>
      <c r="J16" s="38"/>
      <c r="K16" s="38"/>
      <c r="L16" s="39"/>
    </row>
    <row r="18" spans="2:22" ht="16.2" thickBot="1" x14ac:dyDescent="0.35">
      <c r="B18" s="2" t="s">
        <v>0</v>
      </c>
      <c r="C18" s="2" t="s">
        <v>5</v>
      </c>
      <c r="D18" s="2" t="s">
        <v>2</v>
      </c>
      <c r="E18" s="2" t="s">
        <v>19</v>
      </c>
      <c r="F18" s="2" t="s">
        <v>20</v>
      </c>
      <c r="G18" s="3" t="s">
        <v>3</v>
      </c>
      <c r="H18" s="2" t="s">
        <v>2</v>
      </c>
      <c r="I18" s="2" t="s">
        <v>19</v>
      </c>
      <c r="J18" s="2" t="s">
        <v>20</v>
      </c>
      <c r="K18" s="3" t="s">
        <v>3</v>
      </c>
      <c r="L18" s="4" t="s">
        <v>7</v>
      </c>
      <c r="M18" s="18" t="s">
        <v>11</v>
      </c>
      <c r="O18" s="16" t="s">
        <v>12</v>
      </c>
      <c r="P18" s="17" t="s">
        <v>13</v>
      </c>
      <c r="Q18" s="16" t="s">
        <v>14</v>
      </c>
      <c r="R18" s="16" t="s">
        <v>15</v>
      </c>
      <c r="S18" s="17" t="s">
        <v>16</v>
      </c>
      <c r="T18" s="17" t="s">
        <v>17</v>
      </c>
      <c r="V18" s="34"/>
    </row>
    <row r="19" spans="2:22" ht="7.5" customHeight="1" x14ac:dyDescent="0.3">
      <c r="B19" s="23"/>
      <c r="C19" s="24"/>
      <c r="D19" s="25" t="s">
        <v>4</v>
      </c>
      <c r="E19" s="26"/>
      <c r="F19" s="26"/>
      <c r="G19" s="24"/>
      <c r="H19" s="25"/>
      <c r="I19" s="26"/>
      <c r="J19" s="26"/>
      <c r="K19" s="24"/>
      <c r="L19" s="24"/>
      <c r="M19" s="19"/>
      <c r="O19" s="16" t="s">
        <v>18</v>
      </c>
      <c r="P19" s="17"/>
      <c r="Q19" s="16"/>
      <c r="R19" s="16"/>
      <c r="S19" s="17"/>
      <c r="T19" s="17"/>
      <c r="V19" s="34"/>
    </row>
    <row r="20" spans="2:22" ht="15" x14ac:dyDescent="0.3">
      <c r="B20" s="27" t="s">
        <v>31</v>
      </c>
      <c r="C20" s="28">
        <v>7.16</v>
      </c>
      <c r="D20" s="29">
        <v>113.81</v>
      </c>
      <c r="E20" s="21">
        <f>F20+0.02</f>
        <v>112.52</v>
      </c>
      <c r="F20" s="22">
        <f>D20-G20</f>
        <v>112.5</v>
      </c>
      <c r="G20" s="10">
        <v>1.31</v>
      </c>
      <c r="H20" s="11">
        <v>113.81</v>
      </c>
      <c r="I20" s="31">
        <f>F20-(C20*L20)</f>
        <v>112.4284</v>
      </c>
      <c r="J20" s="32">
        <f>I20-0.02</f>
        <v>112.4084</v>
      </c>
      <c r="K20" s="10">
        <f>H20-I20</f>
        <v>1.3816000000000059</v>
      </c>
      <c r="L20" s="30">
        <v>0.01</v>
      </c>
      <c r="M20" s="20" t="str">
        <f t="shared" ref="M20:M21" si="12">O20</f>
        <v>a</v>
      </c>
      <c r="N20" s="9"/>
      <c r="O20" s="14" t="str">
        <f>+IF(K20&lt;Q20,"e",IF(F20&lt;R20,"b","a"))</f>
        <v>a</v>
      </c>
      <c r="P20" s="15">
        <f>+ROUND((C20-D20/1000)*0.1+D20/1000,2)</f>
        <v>0.82</v>
      </c>
      <c r="Q20" s="14">
        <v>0.9</v>
      </c>
      <c r="R20" s="14">
        <v>1.8</v>
      </c>
      <c r="S20" s="15">
        <f t="shared" ref="S20:S21" si="13">+R20+1.1-0.6</f>
        <v>2.3000000000000003</v>
      </c>
      <c r="T20" s="15">
        <f t="shared" ref="T20:T21" si="14">+S20+2-0.25</f>
        <v>4.0500000000000007</v>
      </c>
      <c r="V20" s="34">
        <f>(F20-I20)/C20</f>
        <v>1.000000000000051E-2</v>
      </c>
    </row>
    <row r="21" spans="2:22" ht="15" x14ac:dyDescent="0.3">
      <c r="B21" s="27"/>
      <c r="C21" s="28"/>
      <c r="D21" s="29"/>
      <c r="E21" s="21"/>
      <c r="F21" s="22"/>
      <c r="G21" s="10"/>
      <c r="H21" s="11"/>
      <c r="I21" s="31"/>
      <c r="J21" s="32"/>
      <c r="K21" s="10"/>
      <c r="L21" s="30"/>
      <c r="M21" s="20" t="str">
        <f t="shared" si="12"/>
        <v>e</v>
      </c>
      <c r="N21" s="9"/>
      <c r="O21" s="14" t="str">
        <f>+IF(K21&lt;Q21,"e",IF(F21&lt;R21,"b","a"))</f>
        <v>e</v>
      </c>
      <c r="P21" s="15">
        <f>+ROUND((C21-D21/1000)*0.1+D21/1000,2)</f>
        <v>0</v>
      </c>
      <c r="Q21" s="14">
        <v>0.9</v>
      </c>
      <c r="R21" s="14">
        <v>1.8</v>
      </c>
      <c r="S21" s="15">
        <f t="shared" si="13"/>
        <v>2.3000000000000003</v>
      </c>
      <c r="T21" s="15">
        <f t="shared" si="14"/>
        <v>4.0500000000000007</v>
      </c>
      <c r="V21" s="34" t="e">
        <f t="shared" ref="V21:V22" si="15">(F21-I21)/C21</f>
        <v>#DIV/0!</v>
      </c>
    </row>
    <row r="22" spans="2:22" ht="15" x14ac:dyDescent="0.3">
      <c r="B22" s="27"/>
      <c r="C22" s="28"/>
      <c r="D22" s="29"/>
      <c r="E22" s="21"/>
      <c r="F22" s="22"/>
      <c r="G22" s="10"/>
      <c r="H22" s="11"/>
      <c r="I22" s="31"/>
      <c r="J22" s="32"/>
      <c r="K22" s="10"/>
      <c r="L22" s="30"/>
      <c r="M22" s="20"/>
      <c r="N22" s="9"/>
      <c r="O22" s="14"/>
      <c r="P22" s="15"/>
      <c r="Q22" s="14"/>
      <c r="R22" s="14"/>
      <c r="S22" s="15"/>
      <c r="T22" s="15"/>
      <c r="V22" s="34" t="e">
        <f t="shared" si="15"/>
        <v>#DIV/0!</v>
      </c>
    </row>
    <row r="23" spans="2:22" ht="7.5" customHeight="1" thickBot="1" x14ac:dyDescent="0.35">
      <c r="H23" s="1"/>
      <c r="I23" s="1"/>
      <c r="J23" s="1"/>
      <c r="V23" s="34"/>
    </row>
    <row r="24" spans="2:22" ht="34.200000000000003" thickBot="1" x14ac:dyDescent="0.7">
      <c r="B24" s="37" t="s">
        <v>8</v>
      </c>
      <c r="C24" s="38"/>
      <c r="D24" s="38"/>
      <c r="E24" s="38"/>
      <c r="F24" s="38"/>
      <c r="G24" s="38"/>
      <c r="H24" s="38"/>
      <c r="I24" s="38"/>
      <c r="J24" s="38"/>
      <c r="K24" s="38"/>
      <c r="L24" s="39"/>
      <c r="V24" s="34"/>
    </row>
    <row r="25" spans="2:22" ht="16.2" thickBot="1" x14ac:dyDescent="0.35">
      <c r="D25" s="40" t="s">
        <v>1</v>
      </c>
      <c r="E25" s="41"/>
      <c r="F25" s="41"/>
      <c r="G25" s="42"/>
      <c r="H25" s="40" t="s">
        <v>6</v>
      </c>
      <c r="I25" s="41"/>
      <c r="J25" s="41"/>
      <c r="K25" s="42"/>
      <c r="L25" s="2" t="s">
        <v>9</v>
      </c>
      <c r="M25" s="12" t="s">
        <v>10</v>
      </c>
      <c r="O25" s="13"/>
      <c r="P25" s="13"/>
      <c r="Q25" s="13"/>
      <c r="R25" s="13"/>
      <c r="S25" s="13"/>
      <c r="T25" s="13"/>
      <c r="V25" s="34"/>
    </row>
    <row r="26" spans="2:22" ht="16.2" thickBot="1" x14ac:dyDescent="0.35">
      <c r="B26" s="2" t="s">
        <v>0</v>
      </c>
      <c r="C26" s="2" t="s">
        <v>5</v>
      </c>
      <c r="D26" s="2" t="s">
        <v>2</v>
      </c>
      <c r="E26" s="2" t="s">
        <v>19</v>
      </c>
      <c r="F26" s="2" t="s">
        <v>20</v>
      </c>
      <c r="G26" s="3" t="s">
        <v>3</v>
      </c>
      <c r="H26" s="2" t="s">
        <v>2</v>
      </c>
      <c r="I26" s="2" t="s">
        <v>19</v>
      </c>
      <c r="J26" s="2" t="s">
        <v>20</v>
      </c>
      <c r="K26" s="3" t="s">
        <v>3</v>
      </c>
      <c r="L26" s="4" t="s">
        <v>7</v>
      </c>
      <c r="M26" s="18" t="s">
        <v>11</v>
      </c>
      <c r="O26" s="16" t="s">
        <v>12</v>
      </c>
      <c r="P26" s="17" t="s">
        <v>13</v>
      </c>
      <c r="Q26" s="16" t="s">
        <v>14</v>
      </c>
      <c r="R26" s="16" t="s">
        <v>15</v>
      </c>
      <c r="S26" s="17" t="s">
        <v>16</v>
      </c>
      <c r="T26" s="17" t="s">
        <v>17</v>
      </c>
      <c r="V26" s="34"/>
    </row>
    <row r="27" spans="2:22" ht="7.5" customHeight="1" x14ac:dyDescent="0.3">
      <c r="B27" s="23"/>
      <c r="C27" s="24"/>
      <c r="D27" s="25" t="s">
        <v>4</v>
      </c>
      <c r="E27" s="26"/>
      <c r="F27" s="26"/>
      <c r="G27" s="24"/>
      <c r="H27" s="25"/>
      <c r="I27" s="26"/>
      <c r="J27" s="26"/>
      <c r="K27" s="24"/>
      <c r="L27" s="24"/>
      <c r="M27" s="19"/>
      <c r="O27" s="16" t="s">
        <v>18</v>
      </c>
      <c r="P27" s="17"/>
      <c r="Q27" s="16"/>
      <c r="R27" s="16"/>
      <c r="S27" s="17"/>
      <c r="T27" s="17"/>
      <c r="V27" s="34"/>
    </row>
    <row r="28" spans="2:22" ht="15" x14ac:dyDescent="0.3">
      <c r="B28" s="27" t="s">
        <v>22</v>
      </c>
      <c r="C28" s="28">
        <v>91.68</v>
      </c>
      <c r="D28" s="29">
        <v>113.81</v>
      </c>
      <c r="E28" s="21">
        <f>F28+0.02</f>
        <v>112.55</v>
      </c>
      <c r="F28" s="22">
        <f>D28-G28</f>
        <v>112.53</v>
      </c>
      <c r="G28" s="10">
        <v>1.28</v>
      </c>
      <c r="H28" s="11">
        <v>112.1</v>
      </c>
      <c r="I28" s="31">
        <f>F28-(C28*L28)</f>
        <v>99.053039999999996</v>
      </c>
      <c r="J28" s="32">
        <f>I28-0.02</f>
        <v>99.03304</v>
      </c>
      <c r="K28" s="10">
        <f>H28-I28</f>
        <v>13.046959999999999</v>
      </c>
      <c r="L28" s="30">
        <v>0.14699999999999999</v>
      </c>
      <c r="M28" s="20" t="str">
        <f t="shared" ref="M28:M29" si="16">O28</f>
        <v>a</v>
      </c>
      <c r="N28" s="9"/>
      <c r="O28" s="14" t="str">
        <f>+IF(K28&lt;Q28,"e",IF(F28&lt;R28,"b","a"))</f>
        <v>a</v>
      </c>
      <c r="P28" s="15">
        <f>+ROUND((C28-D28/1000)*0.1+D28/1000,2)</f>
        <v>9.27</v>
      </c>
      <c r="Q28" s="14">
        <v>0.9</v>
      </c>
      <c r="R28" s="14">
        <v>1.8</v>
      </c>
      <c r="S28" s="15">
        <f t="shared" ref="S28:S29" si="17">+R28+1.1-0.6</f>
        <v>2.3000000000000003</v>
      </c>
      <c r="T28" s="15">
        <f t="shared" ref="T28:T29" si="18">+S28+2-0.25</f>
        <v>4.0500000000000007</v>
      </c>
      <c r="V28" s="34">
        <f t="shared" si="11"/>
        <v>0.14700000000000005</v>
      </c>
    </row>
    <row r="29" spans="2:22" ht="15" x14ac:dyDescent="0.3">
      <c r="B29" s="27" t="s">
        <v>30</v>
      </c>
      <c r="C29" s="28">
        <v>2.2599999999999998</v>
      </c>
      <c r="D29" s="29">
        <f t="shared" ref="D29" si="19">H28</f>
        <v>112.1</v>
      </c>
      <c r="E29" s="21">
        <f t="shared" ref="E29" si="20">F29+0.02</f>
        <v>99.053039999999996</v>
      </c>
      <c r="F29" s="22">
        <f>J28</f>
        <v>99.03304</v>
      </c>
      <c r="G29" s="10">
        <f t="shared" ref="G29" si="21">K28</f>
        <v>13.046959999999999</v>
      </c>
      <c r="H29" s="11">
        <v>100</v>
      </c>
      <c r="I29" s="31">
        <f>F29-(C29*L29)</f>
        <v>98.965239999999994</v>
      </c>
      <c r="J29" s="32">
        <f t="shared" ref="J29" si="22">I29-0.02</f>
        <v>98.945239999999998</v>
      </c>
      <c r="K29" s="10">
        <f>H29-I29</f>
        <v>1.0347600000000057</v>
      </c>
      <c r="L29" s="30">
        <v>0.03</v>
      </c>
      <c r="M29" s="20" t="str">
        <f t="shared" si="16"/>
        <v>a</v>
      </c>
      <c r="N29" s="9"/>
      <c r="O29" s="14" t="str">
        <f>+IF(K29&lt;Q29,"e",IF(F29&lt;R29,"b","a"))</f>
        <v>a</v>
      </c>
      <c r="P29" s="15">
        <f>+ROUND((C29-D29/1000)*0.1+D29/1000,2)</f>
        <v>0.33</v>
      </c>
      <c r="Q29" s="14">
        <v>0.9</v>
      </c>
      <c r="R29" s="14">
        <v>1.8</v>
      </c>
      <c r="S29" s="15">
        <f t="shared" si="17"/>
        <v>2.3000000000000003</v>
      </c>
      <c r="T29" s="15">
        <f t="shared" si="18"/>
        <v>4.0500000000000007</v>
      </c>
      <c r="V29" s="34">
        <f t="shared" si="11"/>
        <v>3.0000000000002396E-2</v>
      </c>
    </row>
    <row r="30" spans="2:22" x14ac:dyDescent="0.3">
      <c r="B30" s="5"/>
      <c r="C30" s="6"/>
      <c r="D30" s="7"/>
      <c r="E30" s="7"/>
      <c r="F30" s="7"/>
      <c r="G30" s="7"/>
      <c r="H30" s="7"/>
      <c r="I30" s="7"/>
      <c r="J30" s="7"/>
      <c r="K30" s="7"/>
      <c r="L30" s="8"/>
    </row>
  </sheetData>
  <mergeCells count="9">
    <mergeCell ref="B24:L24"/>
    <mergeCell ref="D25:G25"/>
    <mergeCell ref="H25:K25"/>
    <mergeCell ref="B2:L2"/>
    <mergeCell ref="D3:G3"/>
    <mergeCell ref="H3:K3"/>
    <mergeCell ref="B16:L16"/>
    <mergeCell ref="D17:G17"/>
    <mergeCell ref="H17:K17"/>
  </mergeCells>
  <phoneticPr fontId="10" type="noConversion"/>
  <pageMargins left="0.7" right="0.7" top="0.75" bottom="0.75" header="0.3" footer="0.3"/>
  <pageSetup paperSize="9" scale="43" orientation="portrait" horizontalDpi="300" verticalDpi="300" r:id="rId1"/>
  <ignoredErrors>
    <ignoredError sqref="E29 E7:E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09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09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2021-04-19T15:33:16Z</dcterms:modified>
</cp:coreProperties>
</file>